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3655" windowHeight="9990" activeTab="1"/>
  </bookViews>
  <sheets>
    <sheet name="DIC 2016" sheetId="31" r:id="rId1"/>
    <sheet name="DIC 2016 OSFEM" sheetId="32" r:id="rId2"/>
  </sheets>
  <calcPr calcId="125725"/>
</workbook>
</file>

<file path=xl/calcChain.xml><?xml version="1.0" encoding="utf-8"?>
<calcChain xmlns="http://schemas.openxmlformats.org/spreadsheetml/2006/main">
  <c r="AH15" i="31"/>
  <c r="AH23" s="1"/>
  <c r="AI14"/>
  <c r="AI16"/>
  <c r="AI18"/>
  <c r="AI20"/>
  <c r="AI22"/>
  <c r="AI12"/>
  <c r="AI13"/>
  <c r="AI17"/>
  <c r="AI19"/>
  <c r="AI21"/>
  <c r="F29" i="32"/>
  <c r="E29"/>
  <c r="C21"/>
  <c r="C18"/>
  <c r="C29" s="1"/>
  <c r="AG24" i="31"/>
  <c r="T23"/>
  <c r="P23"/>
  <c r="L23"/>
  <c r="H23"/>
  <c r="G23"/>
  <c r="C23"/>
  <c r="AJ22"/>
  <c r="W22"/>
  <c r="S22"/>
  <c r="K22"/>
  <c r="F22"/>
  <c r="AJ21"/>
  <c r="W21"/>
  <c r="S21"/>
  <c r="K21"/>
  <c r="F21"/>
  <c r="AJ20"/>
  <c r="W20"/>
  <c r="S20"/>
  <c r="O20"/>
  <c r="K20"/>
  <c r="F20"/>
  <c r="AJ19"/>
  <c r="W19"/>
  <c r="S19"/>
  <c r="K19"/>
  <c r="F19"/>
  <c r="AJ18"/>
  <c r="W18"/>
  <c r="S18"/>
  <c r="K18"/>
  <c r="F18"/>
  <c r="AJ17"/>
  <c r="W17"/>
  <c r="S17"/>
  <c r="K17"/>
  <c r="F17"/>
  <c r="AJ16"/>
  <c r="W16"/>
  <c r="S16"/>
  <c r="K16"/>
  <c r="F16"/>
  <c r="AJ15"/>
  <c r="AG15"/>
  <c r="AG23" s="1"/>
  <c r="AJ14"/>
  <c r="W14"/>
  <c r="S14"/>
  <c r="O14"/>
  <c r="K14"/>
  <c r="F14"/>
  <c r="AJ13"/>
  <c r="W13"/>
  <c r="S13"/>
  <c r="O13"/>
  <c r="K13"/>
  <c r="F13"/>
  <c r="AJ12"/>
  <c r="W12"/>
  <c r="S12"/>
  <c r="K12"/>
  <c r="F12"/>
  <c r="AI15" l="1"/>
  <c r="F23"/>
  <c r="S23"/>
  <c r="AJ23"/>
  <c r="K23"/>
  <c r="AF14"/>
  <c r="AE16"/>
  <c r="AE17"/>
  <c r="AE18"/>
  <c r="AE19"/>
  <c r="AF20"/>
  <c r="O23"/>
  <c r="AE21"/>
  <c r="AE22"/>
  <c r="AE13"/>
  <c r="AE14"/>
  <c r="AF17"/>
  <c r="AF19"/>
  <c r="AF22"/>
  <c r="W23"/>
  <c r="AB12"/>
  <c r="AD12"/>
  <c r="AF12"/>
  <c r="X13"/>
  <c r="AB13"/>
  <c r="AD13"/>
  <c r="AF13"/>
  <c r="X14"/>
  <c r="AB14"/>
  <c r="AD14"/>
  <c r="X16"/>
  <c r="AB16"/>
  <c r="AD16"/>
  <c r="AF16"/>
  <c r="X18"/>
  <c r="AB18"/>
  <c r="AD18"/>
  <c r="AF18"/>
  <c r="AC19"/>
  <c r="AC20"/>
  <c r="AE20"/>
  <c r="X21"/>
  <c r="AB21"/>
  <c r="AD21"/>
  <c r="AF21"/>
  <c r="AC22"/>
  <c r="X12"/>
  <c r="AC12"/>
  <c r="AE12"/>
  <c r="AC13"/>
  <c r="AC14"/>
  <c r="AC16"/>
  <c r="X17"/>
  <c r="AD17"/>
  <c r="AC18"/>
  <c r="X19"/>
  <c r="AB19"/>
  <c r="AD19"/>
  <c r="X20"/>
  <c r="AB20"/>
  <c r="AD20"/>
  <c r="AC21"/>
  <c r="X22"/>
  <c r="AB22"/>
  <c r="AD22"/>
  <c r="AE24" l="1"/>
  <c r="AB24"/>
  <c r="AE23"/>
  <c r="AF24"/>
  <c r="AC24"/>
  <c r="Y22"/>
  <c r="Z22" s="1"/>
  <c r="AA22" s="1"/>
  <c r="Y20"/>
  <c r="Z20" s="1"/>
  <c r="AA20" s="1"/>
  <c r="Y17"/>
  <c r="Z17" s="1"/>
  <c r="AA17" s="1"/>
  <c r="AB17" s="1"/>
  <c r="AC17" s="1"/>
  <c r="AC23" s="1"/>
  <c r="X23"/>
  <c r="Y12"/>
  <c r="Y18"/>
  <c r="Z18" s="1"/>
  <c r="AA18" s="1"/>
  <c r="Y16"/>
  <c r="Z16" s="1"/>
  <c r="AA16" s="1"/>
  <c r="X24"/>
  <c r="Y19"/>
  <c r="Y21"/>
  <c r="Z21" s="1"/>
  <c r="AA21" s="1"/>
  <c r="Y14"/>
  <c r="Z14" s="1"/>
  <c r="AA14" s="1"/>
  <c r="Y13"/>
  <c r="Z13" s="1"/>
  <c r="AA13" s="1"/>
  <c r="AF23"/>
  <c r="AD24"/>
  <c r="AD23"/>
  <c r="AB23" l="1"/>
  <c r="Z19"/>
  <c r="Y24"/>
  <c r="Y23"/>
  <c r="Z12"/>
  <c r="Z23" l="1"/>
  <c r="AA12"/>
  <c r="Z24"/>
  <c r="AA19"/>
  <c r="AA23" l="1"/>
  <c r="AA24"/>
  <c r="AI23" l="1"/>
</calcChain>
</file>

<file path=xl/sharedStrings.xml><?xml version="1.0" encoding="utf-8"?>
<sst xmlns="http://schemas.openxmlformats.org/spreadsheetml/2006/main" count="85" uniqueCount="69">
  <si>
    <t>Edificios</t>
  </si>
  <si>
    <t>Equipo de computo</t>
  </si>
  <si>
    <t>1241-06</t>
  </si>
  <si>
    <t>1241-04</t>
  </si>
  <si>
    <t>Mobiliario y equipo de oficina</t>
  </si>
  <si>
    <t>Equipo e Instrumental medico y de laboratorio</t>
  </si>
  <si>
    <t>%</t>
  </si>
  <si>
    <t>Equipó de Defensa y Seguridad</t>
  </si>
  <si>
    <t>Maquinaria, otros equipos y herramientas</t>
  </si>
  <si>
    <t>Otros bienes muebles</t>
  </si>
  <si>
    <t>TOTAL</t>
  </si>
  <si>
    <t>CONCEPTO</t>
  </si>
  <si>
    <t>DEPRECIACION DE BIENES MUEBLES E INMUEBLES  DE ACUERDO A LA NORMATIVIDAD EMITIDA POR EL CONSEJO NACIONAL DE ARMONIZACIÓN CONTABLE</t>
  </si>
  <si>
    <t>Vehículos operativos</t>
  </si>
  <si>
    <t>Vehículos seguridad publica</t>
  </si>
  <si>
    <t>Colecciones, obras de arte y objetos valiosos</t>
  </si>
  <si>
    <t>No. De mes</t>
  </si>
  <si>
    <t>DEPRECIACIÓN</t>
  </si>
  <si>
    <t xml:space="preserve">Municipio: San José del Rincón </t>
  </si>
  <si>
    <t xml:space="preserve">Nombre de la Cuenta </t>
  </si>
  <si>
    <t>Importe</t>
  </si>
  <si>
    <t>% Depreciación</t>
  </si>
  <si>
    <t>Depreciación</t>
  </si>
  <si>
    <t>Periodo Mensual</t>
  </si>
  <si>
    <t>Acumulada</t>
  </si>
  <si>
    <t>ACTIVO</t>
  </si>
  <si>
    <t>Bienes Inmuebles</t>
  </si>
  <si>
    <t>Edificios no Habitacionales</t>
  </si>
  <si>
    <t>Bienes Muebles</t>
  </si>
  <si>
    <t>Mobiliario y Equipo de Oficina</t>
  </si>
  <si>
    <t xml:space="preserve">Equipo de Cómputo y Accesorios </t>
  </si>
  <si>
    <t>Mobiliario y Equipo Educacional y Recreativo</t>
  </si>
  <si>
    <t>Equipo e Instrumental Médico y de Laboratorio</t>
  </si>
  <si>
    <t>Equipo de Defensa y Seguridad</t>
  </si>
  <si>
    <t>Maquinaria, Otros Equipos y Herramientas</t>
  </si>
  <si>
    <t>(Miles de Pesos)</t>
  </si>
  <si>
    <t>BIENES ADQUIRIDOS DICIEMBRE 2015</t>
  </si>
  <si>
    <t>ADQUIRIDOS ANTES DE DICIEMBRE DE 2015</t>
  </si>
  <si>
    <t>DEPRECIACION MENSUAL</t>
  </si>
  <si>
    <t>DEPRECIACION ACUMULADA EJERCICIOS ANTERIORES</t>
  </si>
  <si>
    <t>NUMERO DE CUENTA</t>
  </si>
  <si>
    <t>Vehículos y Equipo de Transporte:</t>
  </si>
  <si>
    <t>Vehículos Operativos</t>
  </si>
  <si>
    <t>Vehículos Seguridad Publica</t>
  </si>
  <si>
    <t>NOTA: Detallar en el apartado de notas de desglose el método de depreciación, revalúo y los meses que se depreciaron los bienes.</t>
  </si>
  <si>
    <t>DEPRECIACION MENSUAL ACUMULADA ENERO 2016</t>
  </si>
  <si>
    <t>DEPRECIACION MENSUAL ACUMULADA FEBRERO 2016</t>
  </si>
  <si>
    <t>BIENES ADQUIRIDOS ANTES DE DICIEMBRE DE 2015</t>
  </si>
  <si>
    <t>SAN JOSE DEL RINCON   No. 0124</t>
  </si>
  <si>
    <t>DEPRECIACION MENSUAL ACUMULADA MARZO 2016</t>
  </si>
  <si>
    <t>DEPRECIACION MENSUAL ACUMULADA ABRIL 2016</t>
  </si>
  <si>
    <t>BIENES ADQUIRIDOS ABRIL 2016</t>
  </si>
  <si>
    <t>DEPRECIACION MENSUAL ACUMULADA MAYO 2016</t>
  </si>
  <si>
    <t>DEPRECIACION MENSUAL ACUMULADA JUNIO 2016</t>
  </si>
  <si>
    <t>DEPRECIACION MENSUAL ACUMULADA JULIO 2016</t>
  </si>
  <si>
    <t>DEPRECIACION MENSUAL ACUMULADA AGOSTO 2016</t>
  </si>
  <si>
    <t>BIENES ADQUIRIDOS AGOSTO 2016</t>
  </si>
  <si>
    <t>DEPRECIACION MENSUAL ACUMULADA SEPT 2016</t>
  </si>
  <si>
    <t>BIENES ADQUIRIDOS SEPTIEMBRE 2016</t>
  </si>
  <si>
    <t>BIENES ADQUIRIDOS SEPT 2016</t>
  </si>
  <si>
    <t>1242-01</t>
  </si>
  <si>
    <t>MOB Y EQ. EDUCACIONES Y RECREATIVO</t>
  </si>
  <si>
    <t>DEPRECIACION MENSUAL ACUMULADA OCTUBRE 2016</t>
  </si>
  <si>
    <t>9</t>
  </si>
  <si>
    <t>Al 31 de Diciembre de 2016</t>
  </si>
  <si>
    <t xml:space="preserve"> DEL 01 DE ENERO AL 31 DE DICIEMBRE DE 2016</t>
  </si>
  <si>
    <t>TOTAL EN BALANZA AL 31 DE DICIEMBRE DE 2016</t>
  </si>
  <si>
    <t>DEPRECIACION MENSUAL ACUMULADA NOVIEMBRE DE 2016</t>
  </si>
  <si>
    <t>DEPRECIACIÓN ACUMULADA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</si>
</sst>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5" formatCode="#,###.##,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4" borderId="0" applyNumberFormat="0" applyBorder="0" applyAlignment="0" applyProtection="0"/>
  </cellStyleXfs>
  <cellXfs count="119">
    <xf numFmtId="0" fontId="0" fillId="0" borderId="0" xfId="0"/>
    <xf numFmtId="43" fontId="0" fillId="0" borderId="0" xfId="0" applyNumberFormat="1"/>
    <xf numFmtId="0" fontId="2" fillId="0" borderId="1" xfId="0" applyFont="1" applyBorder="1"/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0" fontId="0" fillId="0" borderId="1" xfId="0" applyBorder="1" applyAlignment="1">
      <alignment wrapText="1"/>
    </xf>
    <xf numFmtId="43" fontId="2" fillId="0" borderId="1" xfId="1" applyFont="1" applyBorder="1"/>
    <xf numFmtId="43" fontId="2" fillId="0" borderId="1" xfId="0" applyNumberFormat="1" applyFont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49" fontId="2" fillId="0" borderId="10" xfId="0" applyNumberFormat="1" applyFont="1" applyBorder="1" applyAlignment="1"/>
    <xf numFmtId="0" fontId="0" fillId="0" borderId="16" xfId="0" applyBorder="1" applyAlignment="1"/>
    <xf numFmtId="0" fontId="2" fillId="0" borderId="16" xfId="0" applyFont="1" applyBorder="1" applyAlignment="1"/>
    <xf numFmtId="0" fontId="0" fillId="0" borderId="18" xfId="0" applyBorder="1" applyAlignment="1"/>
    <xf numFmtId="10" fontId="0" fillId="0" borderId="2" xfId="1" applyNumberFormat="1" applyFont="1" applyBorder="1"/>
    <xf numFmtId="10" fontId="0" fillId="0" borderId="19" xfId="0" applyNumberFormat="1" applyBorder="1"/>
    <xf numFmtId="165" fontId="0" fillId="0" borderId="2" xfId="0" applyNumberFormat="1" applyBorder="1"/>
    <xf numFmtId="165" fontId="0" fillId="0" borderId="17" xfId="1" applyNumberFormat="1" applyFont="1" applyBorder="1" applyAlignment="1">
      <alignment horizontal="right" vertical="center"/>
    </xf>
    <xf numFmtId="43" fontId="0" fillId="0" borderId="1" xfId="1" applyFont="1" applyBorder="1" applyAlignment="1">
      <alignment wrapText="1"/>
    </xf>
    <xf numFmtId="10" fontId="0" fillId="0" borderId="1" xfId="0" applyNumberFormat="1" applyBorder="1"/>
    <xf numFmtId="10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0" fontId="0" fillId="0" borderId="2" xfId="0" applyNumberFormat="1" applyFont="1" applyBorder="1"/>
    <xf numFmtId="165" fontId="2" fillId="0" borderId="19" xfId="0" applyNumberFormat="1" applyFont="1" applyBorder="1"/>
    <xf numFmtId="49" fontId="2" fillId="0" borderId="3" xfId="0" applyNumberFormat="1" applyFont="1" applyBorder="1" applyAlignment="1"/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3" fontId="0" fillId="2" borderId="1" xfId="1" applyFont="1" applyFill="1" applyBorder="1"/>
    <xf numFmtId="43" fontId="0" fillId="2" borderId="1" xfId="0" applyNumberFormat="1" applyFill="1" applyBorder="1"/>
    <xf numFmtId="43" fontId="2" fillId="2" borderId="1" xfId="1" applyFont="1" applyFill="1" applyBorder="1"/>
    <xf numFmtId="43" fontId="2" fillId="2" borderId="1" xfId="0" applyNumberFormat="1" applyFont="1" applyFill="1" applyBorder="1"/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3" fontId="0" fillId="3" borderId="1" xfId="0" applyNumberFormat="1" applyFill="1" applyBorder="1"/>
    <xf numFmtId="9" fontId="0" fillId="3" borderId="1" xfId="0" applyNumberFormat="1" applyFill="1" applyBorder="1"/>
    <xf numFmtId="0" fontId="0" fillId="3" borderId="1" xfId="0" applyNumberFormat="1" applyFill="1" applyBorder="1" applyAlignment="1">
      <alignment horizontal="center"/>
    </xf>
    <xf numFmtId="43" fontId="2" fillId="3" borderId="1" xfId="0" applyNumberFormat="1" applyFont="1" applyFill="1" applyBorder="1"/>
    <xf numFmtId="0" fontId="2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0" fillId="2" borderId="1" xfId="1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10" fontId="0" fillId="0" borderId="2" xfId="1" applyNumberFormat="1" applyFont="1" applyFill="1" applyBorder="1"/>
    <xf numFmtId="165" fontId="0" fillId="0" borderId="2" xfId="0" applyNumberFormat="1" applyFill="1" applyBorder="1"/>
    <xf numFmtId="165" fontId="0" fillId="0" borderId="2" xfId="1" applyNumberFormat="1" applyFont="1" applyFill="1" applyBorder="1" applyAlignment="1">
      <alignment wrapText="1"/>
    </xf>
    <xf numFmtId="10" fontId="1" fillId="0" borderId="2" xfId="1" applyNumberFormat="1" applyFont="1" applyFill="1" applyBorder="1"/>
    <xf numFmtId="165" fontId="0" fillId="0" borderId="2" xfId="0" applyNumberFormat="1" applyFont="1" applyFill="1" applyBorder="1"/>
    <xf numFmtId="10" fontId="0" fillId="0" borderId="2" xfId="0" applyNumberFormat="1" applyFont="1" applyFill="1" applyBorder="1"/>
    <xf numFmtId="165" fontId="0" fillId="0" borderId="17" xfId="1" applyNumberFormat="1" applyFont="1" applyFill="1" applyBorder="1" applyAlignment="1">
      <alignment horizontal="right" vertical="center"/>
    </xf>
    <xf numFmtId="165" fontId="1" fillId="0" borderId="17" xfId="1" applyNumberFormat="1" applyFont="1" applyFill="1" applyBorder="1" applyAlignment="1">
      <alignment horizontal="right" vertical="center"/>
    </xf>
    <xf numFmtId="4" fontId="0" fillId="0" borderId="2" xfId="1" applyNumberFormat="1" applyFont="1" applyBorder="1"/>
    <xf numFmtId="4" fontId="0" fillId="0" borderId="2" xfId="1" applyNumberFormat="1" applyFont="1" applyBorder="1" applyAlignment="1">
      <alignment wrapText="1"/>
    </xf>
    <xf numFmtId="9" fontId="2" fillId="0" borderId="20" xfId="0" applyNumberFormat="1" applyFont="1" applyBorder="1" applyAlignment="1">
      <alignment horizontal="center"/>
    </xf>
    <xf numFmtId="49" fontId="2" fillId="0" borderId="21" xfId="1" applyNumberFormat="1" applyFont="1" applyBorder="1" applyAlignment="1">
      <alignment horizontal="center" vertical="center"/>
    </xf>
    <xf numFmtId="0" fontId="2" fillId="0" borderId="22" xfId="0" applyFont="1" applyBorder="1" applyAlignment="1"/>
    <xf numFmtId="4" fontId="0" fillId="0" borderId="23" xfId="1" applyNumberFormat="1" applyFont="1" applyBorder="1"/>
    <xf numFmtId="10" fontId="0" fillId="0" borderId="23" xfId="1" applyNumberFormat="1" applyFont="1" applyBorder="1"/>
    <xf numFmtId="165" fontId="0" fillId="0" borderId="23" xfId="0" applyNumberFormat="1" applyBorder="1"/>
    <xf numFmtId="165" fontId="0" fillId="0" borderId="24" xfId="1" applyNumberFormat="1" applyFont="1" applyBorder="1" applyAlignment="1">
      <alignment horizontal="right" vertical="center"/>
    </xf>
    <xf numFmtId="43" fontId="0" fillId="0" borderId="1" xfId="0" applyNumberFormat="1" applyFill="1" applyBorder="1"/>
    <xf numFmtId="49" fontId="2" fillId="0" borderId="3" xfId="0" applyNumberFormat="1" applyFont="1" applyFill="1" applyBorder="1" applyAlignment="1"/>
    <xf numFmtId="43" fontId="0" fillId="0" borderId="0" xfId="0" applyNumberFormat="1" applyFill="1"/>
    <xf numFmtId="0" fontId="0" fillId="0" borderId="0" xfId="0" applyFill="1"/>
    <xf numFmtId="43" fontId="6" fillId="0" borderId="1" xfId="2" applyNumberFormat="1" applyFont="1" applyFill="1" applyBorder="1"/>
    <xf numFmtId="49" fontId="3" fillId="5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/>
    </xf>
    <xf numFmtId="43" fontId="0" fillId="5" borderId="1" xfId="0" applyNumberFormat="1" applyFill="1" applyBorder="1"/>
    <xf numFmtId="9" fontId="0" fillId="5" borderId="1" xfId="0" applyNumberFormat="1" applyFill="1" applyBorder="1"/>
    <xf numFmtId="0" fontId="0" fillId="5" borderId="1" xfId="0" applyNumberFormat="1" applyFill="1" applyBorder="1" applyAlignment="1">
      <alignment horizontal="center"/>
    </xf>
    <xf numFmtId="43" fontId="2" fillId="5" borderId="1" xfId="0" applyNumberFormat="1" applyFont="1" applyFill="1" applyBorder="1"/>
    <xf numFmtId="0" fontId="2" fillId="5" borderId="1" xfId="0" applyNumberFormat="1" applyFont="1" applyFill="1" applyBorder="1" applyAlignment="1">
      <alignment horizontal="center"/>
    </xf>
    <xf numFmtId="165" fontId="2" fillId="0" borderId="19" xfId="1" applyNumberFormat="1" applyFont="1" applyBorder="1" applyAlignment="1">
      <alignment wrapText="1"/>
    </xf>
    <xf numFmtId="165" fontId="2" fillId="0" borderId="25" xfId="1" applyNumberFormat="1" applyFont="1" applyBorder="1" applyAlignment="1">
      <alignment wrapText="1"/>
    </xf>
    <xf numFmtId="49" fontId="3" fillId="6" borderId="1" xfId="0" applyNumberFormat="1" applyFont="1" applyFill="1" applyBorder="1" applyAlignment="1">
      <alignment horizontal="center" vertical="center" wrapText="1"/>
    </xf>
    <xf numFmtId="43" fontId="0" fillId="6" borderId="1" xfId="0" applyNumberFormat="1" applyFill="1" applyBorder="1"/>
    <xf numFmtId="43" fontId="2" fillId="6" borderId="1" xfId="0" applyNumberFormat="1" applyFont="1" applyFill="1" applyBorder="1"/>
    <xf numFmtId="49" fontId="3" fillId="6" borderId="1" xfId="0" applyNumberFormat="1" applyFont="1" applyFill="1" applyBorder="1" applyAlignment="1">
      <alignment horizontal="center" vertical="center"/>
    </xf>
    <xf numFmtId="9" fontId="0" fillId="6" borderId="1" xfId="0" applyNumberFormat="1" applyFill="1" applyBorder="1"/>
    <xf numFmtId="0" fontId="0" fillId="6" borderId="1" xfId="0" applyNumberForma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vertical="center"/>
    </xf>
    <xf numFmtId="165" fontId="0" fillId="0" borderId="17" xfId="1" applyNumberFormat="1" applyFont="1" applyFill="1" applyBorder="1" applyAlignment="1">
      <alignment wrapText="1"/>
    </xf>
    <xf numFmtId="0" fontId="0" fillId="0" borderId="8" xfId="0" applyFill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2" fillId="0" borderId="10" xfId="0" applyNumberFormat="1" applyFont="1" applyBorder="1" applyAlignment="1">
      <alignment horizontal="right"/>
    </xf>
    <xf numFmtId="49" fontId="2" fillId="0" borderId="11" xfId="0" applyNumberFormat="1" applyFont="1" applyBorder="1" applyAlignment="1">
      <alignment horizontal="right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center"/>
    </xf>
  </cellXfs>
  <cellStyles count="3">
    <cellStyle name="Millares" xfId="1" builtinId="3"/>
    <cellStyle name="Neutral" xfId="2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1</xdr:col>
      <xdr:colOff>257175</xdr:colOff>
      <xdr:row>4</xdr:row>
      <xdr:rowOff>133350</xdr:rowOff>
    </xdr:to>
    <xdr:pic>
      <xdr:nvPicPr>
        <xdr:cNvPr id="2" name="Picture 3" descr="LOGOSANJOS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0" y="200025"/>
          <a:ext cx="7620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57150</xdr:rowOff>
    </xdr:from>
    <xdr:to>
      <xdr:col>1</xdr:col>
      <xdr:colOff>838200</xdr:colOff>
      <xdr:row>3</xdr:row>
      <xdr:rowOff>180975</xdr:rowOff>
    </xdr:to>
    <xdr:pic>
      <xdr:nvPicPr>
        <xdr:cNvPr id="2" name="Picture 3" descr="LOGOSANJOS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733425" y="57150"/>
          <a:ext cx="7620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7:AL30"/>
  <sheetViews>
    <sheetView topLeftCell="A4" zoomScale="85" zoomScaleNormal="85" workbookViewId="0">
      <pane xSplit="2" topLeftCell="C1" activePane="topRight" state="frozen"/>
      <selection activeCell="A4" sqref="A4"/>
      <selection pane="topRight" activeCell="AB28" sqref="AB28"/>
    </sheetView>
  </sheetViews>
  <sheetFormatPr baseColWidth="10" defaultRowHeight="15"/>
  <cols>
    <col min="1" max="1" width="7.5703125" style="93" customWidth="1"/>
    <col min="2" max="2" width="30.28515625" bestFit="1" customWidth="1"/>
    <col min="3" max="3" width="14.140625" hidden="1" customWidth="1"/>
    <col min="4" max="4" width="7.5703125" hidden="1" customWidth="1"/>
    <col min="5" max="5" width="4.42578125" style="93" hidden="1" customWidth="1"/>
    <col min="6" max="6" width="11.5703125" hidden="1" customWidth="1"/>
    <col min="7" max="7" width="13.140625" hidden="1" customWidth="1"/>
    <col min="8" max="8" width="12.85546875" hidden="1" customWidth="1"/>
    <col min="9" max="9" width="5.7109375" style="93" hidden="1" customWidth="1"/>
    <col min="10" max="10" width="4.7109375" style="93" hidden="1" customWidth="1"/>
    <col min="11" max="11" width="11.42578125" hidden="1" customWidth="1"/>
    <col min="12" max="12" width="11.5703125" hidden="1" customWidth="1"/>
    <col min="13" max="13" width="4.5703125" hidden="1" customWidth="1"/>
    <col min="14" max="14" width="4.42578125" hidden="1" customWidth="1"/>
    <col min="15" max="16" width="11.5703125" hidden="1" customWidth="1"/>
    <col min="17" max="17" width="4.7109375" hidden="1" customWidth="1"/>
    <col min="18" max="18" width="6" hidden="1" customWidth="1"/>
    <col min="19" max="19" width="11.28515625" hidden="1" customWidth="1"/>
    <col min="20" max="20" width="13.5703125" hidden="1" customWidth="1"/>
    <col min="21" max="21" width="4.7109375" hidden="1" customWidth="1"/>
    <col min="22" max="22" width="7.7109375" hidden="1" customWidth="1"/>
    <col min="23" max="23" width="11.5703125" hidden="1" customWidth="1"/>
    <col min="24" max="29" width="11.7109375" customWidth="1"/>
    <col min="30" max="31" width="11.7109375" style="72" customWidth="1"/>
    <col min="32" max="32" width="13.85546875" style="72" customWidth="1"/>
    <col min="33" max="34" width="14.42578125" style="72" customWidth="1"/>
    <col min="35" max="35" width="15.5703125" bestFit="1" customWidth="1"/>
    <col min="36" max="36" width="14.42578125" customWidth="1"/>
    <col min="37" max="37" width="13.140625" style="72" bestFit="1" customWidth="1"/>
  </cols>
  <sheetData>
    <row r="7" spans="1:38" ht="27" customHeight="1">
      <c r="A7" s="95" t="s">
        <v>12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</row>
    <row r="8" spans="1:38">
      <c r="A8" s="97" t="s">
        <v>48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</row>
    <row r="9" spans="1:38">
      <c r="A9" s="97" t="s">
        <v>65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</row>
    <row r="10" spans="1:38">
      <c r="C10" s="111" t="s">
        <v>47</v>
      </c>
      <c r="D10" s="111"/>
      <c r="E10" s="111"/>
      <c r="F10" s="111"/>
      <c r="G10" s="111"/>
      <c r="H10" s="113" t="s">
        <v>36</v>
      </c>
      <c r="I10" s="113"/>
      <c r="J10" s="113"/>
      <c r="K10" s="113"/>
      <c r="L10" s="112" t="s">
        <v>51</v>
      </c>
      <c r="M10" s="112"/>
      <c r="N10" s="112"/>
      <c r="O10" s="112"/>
      <c r="P10" s="117" t="s">
        <v>56</v>
      </c>
      <c r="Q10" s="117"/>
      <c r="R10" s="117"/>
      <c r="S10" s="117"/>
      <c r="T10" s="118" t="s">
        <v>58</v>
      </c>
      <c r="U10" s="118"/>
      <c r="V10" s="118"/>
      <c r="W10" s="118"/>
      <c r="X10" s="33"/>
      <c r="Y10" s="33"/>
      <c r="Z10" s="33"/>
      <c r="AA10" s="33"/>
      <c r="AB10" s="33"/>
      <c r="AC10" s="33"/>
      <c r="AD10" s="70"/>
      <c r="AE10" s="70"/>
      <c r="AF10" s="70"/>
      <c r="AG10" s="70"/>
      <c r="AH10" s="70"/>
      <c r="AI10" s="33"/>
    </row>
    <row r="11" spans="1:38" s="29" customFormat="1" ht="63" customHeight="1">
      <c r="A11" s="25" t="s">
        <v>40</v>
      </c>
      <c r="B11" s="30" t="s">
        <v>11</v>
      </c>
      <c r="C11" s="25" t="s">
        <v>37</v>
      </c>
      <c r="D11" s="27" t="s">
        <v>6</v>
      </c>
      <c r="E11" s="26" t="s">
        <v>16</v>
      </c>
      <c r="F11" s="26" t="s">
        <v>38</v>
      </c>
      <c r="G11" s="28" t="s">
        <v>39</v>
      </c>
      <c r="H11" s="34" t="s">
        <v>36</v>
      </c>
      <c r="I11" s="35" t="s">
        <v>6</v>
      </c>
      <c r="J11" s="34" t="s">
        <v>16</v>
      </c>
      <c r="K11" s="34" t="s">
        <v>38</v>
      </c>
      <c r="L11" s="40" t="s">
        <v>51</v>
      </c>
      <c r="M11" s="41" t="s">
        <v>6</v>
      </c>
      <c r="N11" s="40" t="s">
        <v>16</v>
      </c>
      <c r="O11" s="40" t="s">
        <v>38</v>
      </c>
      <c r="P11" s="74" t="s">
        <v>56</v>
      </c>
      <c r="Q11" s="75" t="s">
        <v>6</v>
      </c>
      <c r="R11" s="74" t="s">
        <v>16</v>
      </c>
      <c r="S11" s="74" t="s">
        <v>38</v>
      </c>
      <c r="T11" s="83" t="s">
        <v>59</v>
      </c>
      <c r="U11" s="86" t="s">
        <v>6</v>
      </c>
      <c r="V11" s="83" t="s">
        <v>16</v>
      </c>
      <c r="W11" s="83" t="s">
        <v>38</v>
      </c>
      <c r="X11" s="26" t="s">
        <v>45</v>
      </c>
      <c r="Y11" s="26" t="s">
        <v>46</v>
      </c>
      <c r="Z11" s="26" t="s">
        <v>49</v>
      </c>
      <c r="AA11" s="26" t="s">
        <v>50</v>
      </c>
      <c r="AB11" s="26" t="s">
        <v>52</v>
      </c>
      <c r="AC11" s="26" t="s">
        <v>53</v>
      </c>
      <c r="AD11" s="28" t="s">
        <v>54</v>
      </c>
      <c r="AE11" s="28" t="s">
        <v>55</v>
      </c>
      <c r="AF11" s="28" t="s">
        <v>57</v>
      </c>
      <c r="AG11" s="28" t="s">
        <v>62</v>
      </c>
      <c r="AH11" s="28" t="s">
        <v>67</v>
      </c>
      <c r="AI11" s="28" t="s">
        <v>68</v>
      </c>
      <c r="AJ11" s="28" t="s">
        <v>66</v>
      </c>
      <c r="AK11" s="90"/>
    </row>
    <row r="12" spans="1:38">
      <c r="A12" s="47">
        <v>1233</v>
      </c>
      <c r="B12" s="3" t="s">
        <v>0</v>
      </c>
      <c r="C12" s="4">
        <v>14028155.98</v>
      </c>
      <c r="D12" s="23">
        <v>0.02</v>
      </c>
      <c r="E12" s="47">
        <v>17</v>
      </c>
      <c r="F12" s="5">
        <f>D12/12*C12</f>
        <v>23380.259966666668</v>
      </c>
      <c r="G12" s="5">
        <v>280563.11960000003</v>
      </c>
      <c r="H12" s="36"/>
      <c r="I12" s="48">
        <v>0.02</v>
      </c>
      <c r="J12" s="50"/>
      <c r="K12" s="37">
        <f>I12/12*H12</f>
        <v>0</v>
      </c>
      <c r="L12" s="42"/>
      <c r="M12" s="43">
        <v>0.02</v>
      </c>
      <c r="N12" s="44"/>
      <c r="O12" s="42"/>
      <c r="P12" s="76"/>
      <c r="Q12" s="77">
        <v>0.02</v>
      </c>
      <c r="R12" s="78"/>
      <c r="S12" s="76">
        <f t="shared" ref="S12:S22" si="0">P12/12*Q12</f>
        <v>0</v>
      </c>
      <c r="T12" s="84"/>
      <c r="U12" s="87">
        <v>0.02</v>
      </c>
      <c r="V12" s="88"/>
      <c r="W12" s="84">
        <f t="shared" ref="W12:W22" si="1">T12/12*U12</f>
        <v>0</v>
      </c>
      <c r="X12" s="5">
        <f>F12+K12</f>
        <v>23380.259966666668</v>
      </c>
      <c r="Y12" s="5">
        <f>X12</f>
        <v>23380.259966666668</v>
      </c>
      <c r="Z12" s="5">
        <f>Y12</f>
        <v>23380.259966666668</v>
      </c>
      <c r="AA12" s="5">
        <f>Z12</f>
        <v>23380.259966666668</v>
      </c>
      <c r="AB12" s="5">
        <f>F12+K12+O12</f>
        <v>23380.259966666668</v>
      </c>
      <c r="AC12" s="5">
        <f>F12+K12+O12</f>
        <v>23380.259966666668</v>
      </c>
      <c r="AD12" s="69">
        <f t="shared" ref="AD12:AD22" si="2">F12+K12+O12</f>
        <v>23380.259966666668</v>
      </c>
      <c r="AE12" s="69">
        <f>F12+K12+O12</f>
        <v>23380.259966666668</v>
      </c>
      <c r="AF12" s="69">
        <f>F12+K12+O12+S12</f>
        <v>23380.259966666668</v>
      </c>
      <c r="AG12" s="69">
        <v>23380.26</v>
      </c>
      <c r="AH12" s="69">
        <v>23380.26</v>
      </c>
      <c r="AI12" s="5">
        <f>G12+X12+Y12+Z12+AA12+AB12+AC12+AD12+AE12+AF12+AG12+AH12</f>
        <v>537745.97930000024</v>
      </c>
      <c r="AJ12" s="5">
        <f t="shared" ref="AJ12:AJ22" si="3">C12+H12+L12+P12+T12</f>
        <v>14028155.98</v>
      </c>
    </row>
    <row r="13" spans="1:38">
      <c r="A13" s="47" t="s">
        <v>3</v>
      </c>
      <c r="B13" s="3" t="s">
        <v>1</v>
      </c>
      <c r="C13" s="4">
        <v>4817442.3899999997</v>
      </c>
      <c r="D13" s="23">
        <v>0.2</v>
      </c>
      <c r="E13" s="47">
        <v>17</v>
      </c>
      <c r="F13" s="5">
        <f t="shared" ref="F13:F22" si="4">D13/12*C13</f>
        <v>80290.7065</v>
      </c>
      <c r="G13" s="5">
        <v>963488.47800000012</v>
      </c>
      <c r="H13" s="36">
        <v>9999</v>
      </c>
      <c r="I13" s="48">
        <v>0.2</v>
      </c>
      <c r="J13" s="50" t="s">
        <v>63</v>
      </c>
      <c r="K13" s="37">
        <f t="shared" ref="K13:K22" si="5">I13/12*H13</f>
        <v>166.65</v>
      </c>
      <c r="L13" s="42">
        <v>86314.44</v>
      </c>
      <c r="M13" s="43">
        <v>0.2</v>
      </c>
      <c r="N13" s="44">
        <v>5</v>
      </c>
      <c r="O13" s="42">
        <f>L13/12*M13</f>
        <v>1438.5740000000001</v>
      </c>
      <c r="P13" s="76"/>
      <c r="Q13" s="77">
        <v>0.2</v>
      </c>
      <c r="R13" s="78"/>
      <c r="S13" s="76">
        <f t="shared" si="0"/>
        <v>0</v>
      </c>
      <c r="T13" s="84">
        <v>2848.99</v>
      </c>
      <c r="U13" s="87">
        <v>0.2</v>
      </c>
      <c r="V13" s="88">
        <v>1</v>
      </c>
      <c r="W13" s="84">
        <f t="shared" si="1"/>
        <v>47.483166666666669</v>
      </c>
      <c r="X13" s="5">
        <f t="shared" ref="X13:X22" si="6">F13+K13</f>
        <v>80457.356499999994</v>
      </c>
      <c r="Y13" s="5">
        <f t="shared" ref="Y13:AB22" si="7">X13</f>
        <v>80457.356499999994</v>
      </c>
      <c r="Z13" s="5">
        <f t="shared" si="7"/>
        <v>80457.356499999994</v>
      </c>
      <c r="AA13" s="5">
        <f t="shared" si="7"/>
        <v>80457.356499999994</v>
      </c>
      <c r="AB13" s="5">
        <f t="shared" ref="AB13:AB22" si="8">F13+K13+O13</f>
        <v>81895.930499999988</v>
      </c>
      <c r="AC13" s="5">
        <f t="shared" ref="AC13:AC22" si="9">F13+K13+O13</f>
        <v>81895.930499999988</v>
      </c>
      <c r="AD13" s="69">
        <f t="shared" si="2"/>
        <v>81895.930499999988</v>
      </c>
      <c r="AE13" s="69">
        <f t="shared" ref="AE13:AE22" si="10">F13+K13+O13</f>
        <v>81895.930499999988</v>
      </c>
      <c r="AF13" s="69">
        <f t="shared" ref="AF13:AF22" si="11">F13+K13+O13+S13</f>
        <v>81895.930499999988</v>
      </c>
      <c r="AG13" s="69">
        <v>81943.41</v>
      </c>
      <c r="AH13" s="69">
        <v>81943.41</v>
      </c>
      <c r="AI13" s="5">
        <f t="shared" ref="AI13:AI22" si="12">G13+X13+Y13+Z13+AA13+AB13+AC13+AD13+AE13+AF13+AG13+AH13</f>
        <v>1858684.3765</v>
      </c>
      <c r="AJ13" s="5">
        <f t="shared" si="3"/>
        <v>4916604.82</v>
      </c>
      <c r="AK13" s="71"/>
      <c r="AL13" s="29"/>
    </row>
    <row r="14" spans="1:38">
      <c r="A14" s="47" t="s">
        <v>2</v>
      </c>
      <c r="B14" s="6" t="s">
        <v>4</v>
      </c>
      <c r="C14" s="4">
        <v>1482284.31</v>
      </c>
      <c r="D14" s="23">
        <v>0.03</v>
      </c>
      <c r="E14" s="47">
        <v>17</v>
      </c>
      <c r="F14" s="5">
        <f t="shared" si="4"/>
        <v>3705.710775</v>
      </c>
      <c r="G14" s="5">
        <v>44468.529300000002</v>
      </c>
      <c r="H14" s="36">
        <v>130428.07</v>
      </c>
      <c r="I14" s="48">
        <v>0.03</v>
      </c>
      <c r="J14" s="50" t="s">
        <v>63</v>
      </c>
      <c r="K14" s="37">
        <f t="shared" si="5"/>
        <v>326.07017500000001</v>
      </c>
      <c r="L14" s="42">
        <v>166773.20000000001</v>
      </c>
      <c r="M14" s="43">
        <v>0.03</v>
      </c>
      <c r="N14" s="44">
        <v>5</v>
      </c>
      <c r="O14" s="42">
        <f>L14/12*M14</f>
        <v>416.93300000000005</v>
      </c>
      <c r="P14" s="76"/>
      <c r="Q14" s="77">
        <v>0.03</v>
      </c>
      <c r="R14" s="78"/>
      <c r="S14" s="76">
        <f t="shared" si="0"/>
        <v>0</v>
      </c>
      <c r="T14" s="84"/>
      <c r="U14" s="87">
        <v>0.03</v>
      </c>
      <c r="V14" s="88">
        <v>0</v>
      </c>
      <c r="W14" s="84">
        <f t="shared" si="1"/>
        <v>0</v>
      </c>
      <c r="X14" s="5">
        <f t="shared" si="6"/>
        <v>4031.7809499999998</v>
      </c>
      <c r="Y14" s="5">
        <f t="shared" si="7"/>
        <v>4031.7809499999998</v>
      </c>
      <c r="Z14" s="5">
        <f t="shared" si="7"/>
        <v>4031.7809499999998</v>
      </c>
      <c r="AA14" s="5">
        <f t="shared" si="7"/>
        <v>4031.7809499999998</v>
      </c>
      <c r="AB14" s="5">
        <f t="shared" si="8"/>
        <v>4448.7139500000003</v>
      </c>
      <c r="AC14" s="5">
        <f t="shared" si="9"/>
        <v>4448.7139500000003</v>
      </c>
      <c r="AD14" s="69">
        <f t="shared" si="2"/>
        <v>4448.7139500000003</v>
      </c>
      <c r="AE14" s="69">
        <f t="shared" si="10"/>
        <v>4448.7139500000003</v>
      </c>
      <c r="AF14" s="69">
        <f t="shared" si="11"/>
        <v>4448.7139500000003</v>
      </c>
      <c r="AG14" s="69">
        <v>4448.71</v>
      </c>
      <c r="AH14" s="69">
        <v>4448.71</v>
      </c>
      <c r="AI14" s="5">
        <f t="shared" si="12"/>
        <v>91736.642850000033</v>
      </c>
      <c r="AJ14" s="5">
        <f t="shared" si="3"/>
        <v>1779485.58</v>
      </c>
    </row>
    <row r="15" spans="1:38" ht="30">
      <c r="A15" s="47" t="s">
        <v>60</v>
      </c>
      <c r="B15" s="6" t="s">
        <v>61</v>
      </c>
      <c r="C15" s="4"/>
      <c r="D15" s="23"/>
      <c r="E15" s="47"/>
      <c r="F15" s="5"/>
      <c r="G15" s="5"/>
      <c r="H15" s="36"/>
      <c r="I15" s="48"/>
      <c r="J15" s="50"/>
      <c r="K15" s="37"/>
      <c r="L15" s="42"/>
      <c r="M15" s="43"/>
      <c r="N15" s="44"/>
      <c r="O15" s="42"/>
      <c r="P15" s="76"/>
      <c r="Q15" s="77"/>
      <c r="R15" s="78"/>
      <c r="S15" s="76"/>
      <c r="T15" s="84">
        <v>4756</v>
      </c>
      <c r="U15" s="87">
        <v>0.1</v>
      </c>
      <c r="V15" s="88">
        <v>1</v>
      </c>
      <c r="W15" s="84"/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69">
        <v>0</v>
      </c>
      <c r="AE15" s="69">
        <v>0</v>
      </c>
      <c r="AF15" s="69">
        <v>0</v>
      </c>
      <c r="AG15" s="69">
        <f t="shared" ref="AG15:AH15" si="13">F15+K15+O15+S15+W15</f>
        <v>0</v>
      </c>
      <c r="AH15" s="69">
        <f t="shared" si="13"/>
        <v>4756</v>
      </c>
      <c r="AI15" s="5">
        <f t="shared" si="12"/>
        <v>4756</v>
      </c>
      <c r="AJ15" s="5">
        <f t="shared" si="3"/>
        <v>4756</v>
      </c>
    </row>
    <row r="16" spans="1:38" ht="30">
      <c r="A16" s="47">
        <v>1243</v>
      </c>
      <c r="B16" s="6" t="s">
        <v>5</v>
      </c>
      <c r="C16" s="22">
        <v>18522.88</v>
      </c>
      <c r="D16" s="24">
        <v>0.1</v>
      </c>
      <c r="E16" s="47">
        <v>17</v>
      </c>
      <c r="F16" s="5">
        <f t="shared" si="4"/>
        <v>154.35733333333334</v>
      </c>
      <c r="G16" s="5">
        <v>1852.2880000000002</v>
      </c>
      <c r="H16" s="36"/>
      <c r="I16" s="48">
        <v>0.1</v>
      </c>
      <c r="J16" s="50"/>
      <c r="K16" s="37">
        <f t="shared" si="5"/>
        <v>0</v>
      </c>
      <c r="L16" s="42"/>
      <c r="M16" s="43">
        <v>0.1</v>
      </c>
      <c r="N16" s="44"/>
      <c r="O16" s="42"/>
      <c r="P16" s="76"/>
      <c r="Q16" s="77">
        <v>0.1</v>
      </c>
      <c r="R16" s="78"/>
      <c r="S16" s="76">
        <f t="shared" si="0"/>
        <v>0</v>
      </c>
      <c r="T16" s="84"/>
      <c r="U16" s="87">
        <v>0.1</v>
      </c>
      <c r="V16" s="88"/>
      <c r="W16" s="84">
        <f t="shared" si="1"/>
        <v>0</v>
      </c>
      <c r="X16" s="5">
        <f t="shared" si="6"/>
        <v>154.35733333333334</v>
      </c>
      <c r="Y16" s="73">
        <f t="shared" si="7"/>
        <v>154.35733333333334</v>
      </c>
      <c r="Z16" s="5">
        <f t="shared" si="7"/>
        <v>154.35733333333334</v>
      </c>
      <c r="AA16" s="5">
        <f t="shared" si="7"/>
        <v>154.35733333333334</v>
      </c>
      <c r="AB16" s="5">
        <f t="shared" si="8"/>
        <v>154.35733333333334</v>
      </c>
      <c r="AC16" s="5">
        <f t="shared" si="9"/>
        <v>154.35733333333334</v>
      </c>
      <c r="AD16" s="69">
        <f t="shared" si="2"/>
        <v>154.35733333333334</v>
      </c>
      <c r="AE16" s="69">
        <f t="shared" si="10"/>
        <v>154.35733333333334</v>
      </c>
      <c r="AF16" s="69">
        <f t="shared" si="11"/>
        <v>154.35733333333334</v>
      </c>
      <c r="AG16" s="69">
        <v>154.36000000000001</v>
      </c>
      <c r="AH16" s="69">
        <v>154.36000000000001</v>
      </c>
      <c r="AI16" s="5">
        <f t="shared" si="12"/>
        <v>3550.2240000000006</v>
      </c>
      <c r="AJ16" s="5">
        <f t="shared" si="3"/>
        <v>18522.88</v>
      </c>
    </row>
    <row r="17" spans="1:37">
      <c r="A17" s="47">
        <v>1244</v>
      </c>
      <c r="B17" s="3" t="s">
        <v>13</v>
      </c>
      <c r="C17" s="4">
        <v>9522382.0099999998</v>
      </c>
      <c r="D17" s="23">
        <v>0.1</v>
      </c>
      <c r="E17" s="47">
        <v>17</v>
      </c>
      <c r="F17" s="5">
        <f t="shared" si="4"/>
        <v>79353.183416666667</v>
      </c>
      <c r="G17" s="5">
        <v>952238.21000000008</v>
      </c>
      <c r="H17" s="36"/>
      <c r="I17" s="48">
        <v>0.1</v>
      </c>
      <c r="J17" s="50"/>
      <c r="K17" s="37">
        <f t="shared" si="5"/>
        <v>0</v>
      </c>
      <c r="L17" s="42"/>
      <c r="M17" s="43">
        <v>0.1</v>
      </c>
      <c r="N17" s="44"/>
      <c r="O17" s="42"/>
      <c r="P17" s="76"/>
      <c r="Q17" s="77">
        <v>0.1</v>
      </c>
      <c r="R17" s="78"/>
      <c r="S17" s="76">
        <f t="shared" si="0"/>
        <v>0</v>
      </c>
      <c r="T17" s="84"/>
      <c r="U17" s="87">
        <v>0.1</v>
      </c>
      <c r="V17" s="88"/>
      <c r="W17" s="84">
        <f t="shared" si="1"/>
        <v>0</v>
      </c>
      <c r="X17" s="5">
        <f t="shared" si="6"/>
        <v>79353.183416666667</v>
      </c>
      <c r="Y17" s="5">
        <f t="shared" si="7"/>
        <v>79353.183416666667</v>
      </c>
      <c r="Z17" s="5">
        <f t="shared" si="7"/>
        <v>79353.183416666667</v>
      </c>
      <c r="AA17" s="5">
        <f t="shared" si="7"/>
        <v>79353.183416666667</v>
      </c>
      <c r="AB17" s="5">
        <f t="shared" si="7"/>
        <v>79353.183416666667</v>
      </c>
      <c r="AC17" s="5">
        <f>AB17</f>
        <v>79353.183416666667</v>
      </c>
      <c r="AD17" s="69">
        <f t="shared" si="2"/>
        <v>79353.183416666667</v>
      </c>
      <c r="AE17" s="69">
        <f t="shared" si="10"/>
        <v>79353.183416666667</v>
      </c>
      <c r="AF17" s="69">
        <f t="shared" si="11"/>
        <v>79353.183416666667</v>
      </c>
      <c r="AG17" s="69">
        <v>79353.179999999993</v>
      </c>
      <c r="AH17" s="69">
        <v>79353.179999999993</v>
      </c>
      <c r="AI17" s="5">
        <f t="shared" si="12"/>
        <v>1825123.2207500001</v>
      </c>
      <c r="AJ17" s="5">
        <f t="shared" si="3"/>
        <v>9522382.0099999998</v>
      </c>
    </row>
    <row r="18" spans="1:37">
      <c r="A18" s="47">
        <v>1244</v>
      </c>
      <c r="B18" s="6" t="s">
        <v>14</v>
      </c>
      <c r="C18" s="4">
        <v>6640502.1100000003</v>
      </c>
      <c r="D18" s="23">
        <v>0.2</v>
      </c>
      <c r="E18" s="47">
        <v>17</v>
      </c>
      <c r="F18" s="5">
        <f t="shared" si="4"/>
        <v>110675.03516666667</v>
      </c>
      <c r="G18" s="5">
        <v>1328100.422</v>
      </c>
      <c r="H18" s="36"/>
      <c r="I18" s="48">
        <v>0.2</v>
      </c>
      <c r="J18" s="50"/>
      <c r="K18" s="37">
        <f t="shared" si="5"/>
        <v>0</v>
      </c>
      <c r="L18" s="42"/>
      <c r="M18" s="43">
        <v>0.2</v>
      </c>
      <c r="N18" s="44"/>
      <c r="O18" s="42"/>
      <c r="P18" s="76">
        <v>572800</v>
      </c>
      <c r="Q18" s="77">
        <v>0.2</v>
      </c>
      <c r="R18" s="78">
        <v>2</v>
      </c>
      <c r="S18" s="76">
        <f t="shared" si="0"/>
        <v>9546.6666666666679</v>
      </c>
      <c r="T18" s="84">
        <v>1187142.21</v>
      </c>
      <c r="U18" s="87"/>
      <c r="V18" s="88">
        <v>1</v>
      </c>
      <c r="W18" s="84">
        <f t="shared" si="1"/>
        <v>0</v>
      </c>
      <c r="X18" s="5">
        <f t="shared" si="6"/>
        <v>110675.03516666667</v>
      </c>
      <c r="Y18" s="5">
        <f t="shared" si="7"/>
        <v>110675.03516666667</v>
      </c>
      <c r="Z18" s="5">
        <f t="shared" si="7"/>
        <v>110675.03516666667</v>
      </c>
      <c r="AA18" s="5">
        <f t="shared" si="7"/>
        <v>110675.03516666667</v>
      </c>
      <c r="AB18" s="5">
        <f t="shared" si="8"/>
        <v>110675.03516666667</v>
      </c>
      <c r="AC18" s="5">
        <f t="shared" si="9"/>
        <v>110675.03516666667</v>
      </c>
      <c r="AD18" s="69">
        <f t="shared" si="2"/>
        <v>110675.03516666667</v>
      </c>
      <c r="AE18" s="69">
        <f t="shared" si="10"/>
        <v>110675.03516666667</v>
      </c>
      <c r="AF18" s="69">
        <f t="shared" si="11"/>
        <v>120221.70183333334</v>
      </c>
      <c r="AG18" s="69">
        <v>120221.7</v>
      </c>
      <c r="AH18" s="69">
        <v>120221.7</v>
      </c>
      <c r="AI18" s="5">
        <f t="shared" si="12"/>
        <v>2574165.8051666669</v>
      </c>
      <c r="AJ18" s="5">
        <f t="shared" si="3"/>
        <v>8400444.3200000003</v>
      </c>
    </row>
    <row r="19" spans="1:37">
      <c r="A19" s="47">
        <v>1245</v>
      </c>
      <c r="B19" s="6" t="s">
        <v>7</v>
      </c>
      <c r="C19" s="4">
        <v>2930965.73</v>
      </c>
      <c r="D19" s="23">
        <v>0.1</v>
      </c>
      <c r="E19" s="47">
        <v>17</v>
      </c>
      <c r="F19" s="5">
        <f t="shared" si="4"/>
        <v>24424.714416666666</v>
      </c>
      <c r="G19" s="5">
        <v>293096.57300000003</v>
      </c>
      <c r="H19" s="36"/>
      <c r="I19" s="48">
        <v>0.1</v>
      </c>
      <c r="J19" s="50"/>
      <c r="K19" s="37">
        <f t="shared" si="5"/>
        <v>0</v>
      </c>
      <c r="L19" s="42"/>
      <c r="M19" s="43">
        <v>0.1</v>
      </c>
      <c r="N19" s="44"/>
      <c r="O19" s="42"/>
      <c r="P19" s="76"/>
      <c r="Q19" s="77">
        <v>0.1</v>
      </c>
      <c r="R19" s="78"/>
      <c r="S19" s="76">
        <f t="shared" si="0"/>
        <v>0</v>
      </c>
      <c r="T19" s="84">
        <v>19499.98</v>
      </c>
      <c r="U19" s="87">
        <v>0.1</v>
      </c>
      <c r="V19" s="88">
        <v>1</v>
      </c>
      <c r="W19" s="84">
        <f t="shared" si="1"/>
        <v>162.49983333333333</v>
      </c>
      <c r="X19" s="5">
        <f t="shared" si="6"/>
        <v>24424.714416666666</v>
      </c>
      <c r="Y19" s="5">
        <f t="shared" si="7"/>
        <v>24424.714416666666</v>
      </c>
      <c r="Z19" s="5">
        <f t="shared" si="7"/>
        <v>24424.714416666666</v>
      </c>
      <c r="AA19" s="5">
        <f t="shared" si="7"/>
        <v>24424.714416666666</v>
      </c>
      <c r="AB19" s="5">
        <f t="shared" si="8"/>
        <v>24424.714416666666</v>
      </c>
      <c r="AC19" s="5">
        <f t="shared" si="9"/>
        <v>24424.714416666666</v>
      </c>
      <c r="AD19" s="69">
        <f t="shared" si="2"/>
        <v>24424.714416666666</v>
      </c>
      <c r="AE19" s="69">
        <f t="shared" si="10"/>
        <v>24424.714416666666</v>
      </c>
      <c r="AF19" s="69">
        <f t="shared" si="11"/>
        <v>24424.714416666666</v>
      </c>
      <c r="AG19" s="69">
        <v>24587.21</v>
      </c>
      <c r="AH19" s="69">
        <v>24587.21</v>
      </c>
      <c r="AI19" s="5">
        <f t="shared" si="12"/>
        <v>562093.42274999991</v>
      </c>
      <c r="AJ19" s="5">
        <f t="shared" si="3"/>
        <v>2950465.71</v>
      </c>
    </row>
    <row r="20" spans="1:37" ht="30">
      <c r="A20" s="47">
        <v>1246</v>
      </c>
      <c r="B20" s="6" t="s">
        <v>8</v>
      </c>
      <c r="C20" s="22">
        <v>2170848.91</v>
      </c>
      <c r="D20" s="24">
        <v>0.1</v>
      </c>
      <c r="E20" s="47">
        <v>17</v>
      </c>
      <c r="F20" s="5">
        <f t="shared" si="4"/>
        <v>18090.407583333334</v>
      </c>
      <c r="G20" s="5">
        <v>217084.89100000003</v>
      </c>
      <c r="H20" s="36"/>
      <c r="I20" s="48">
        <v>0.1</v>
      </c>
      <c r="J20" s="50"/>
      <c r="K20" s="37">
        <f t="shared" si="5"/>
        <v>0</v>
      </c>
      <c r="L20" s="42">
        <v>6844</v>
      </c>
      <c r="M20" s="43">
        <v>0.1</v>
      </c>
      <c r="N20" s="44">
        <v>5</v>
      </c>
      <c r="O20" s="42">
        <f t="shared" ref="O20" si="14">L20/12*M20</f>
        <v>57.033333333333339</v>
      </c>
      <c r="P20" s="76">
        <v>7540</v>
      </c>
      <c r="Q20" s="77">
        <v>0.1</v>
      </c>
      <c r="R20" s="78">
        <v>2</v>
      </c>
      <c r="S20" s="76">
        <f t="shared" si="0"/>
        <v>62.833333333333343</v>
      </c>
      <c r="T20" s="84">
        <v>403891.20000000001</v>
      </c>
      <c r="U20" s="87">
        <v>0.1</v>
      </c>
      <c r="V20" s="88">
        <v>1</v>
      </c>
      <c r="W20" s="84">
        <f t="shared" si="1"/>
        <v>3365.76</v>
      </c>
      <c r="X20" s="5">
        <f t="shared" si="6"/>
        <v>18090.407583333334</v>
      </c>
      <c r="Y20" s="5">
        <f t="shared" si="7"/>
        <v>18090.407583333334</v>
      </c>
      <c r="Z20" s="5">
        <f t="shared" si="7"/>
        <v>18090.407583333334</v>
      </c>
      <c r="AA20" s="5">
        <f t="shared" si="7"/>
        <v>18090.407583333334</v>
      </c>
      <c r="AB20" s="5">
        <f t="shared" si="8"/>
        <v>18147.440916666666</v>
      </c>
      <c r="AC20" s="5">
        <f t="shared" si="9"/>
        <v>18147.440916666666</v>
      </c>
      <c r="AD20" s="69">
        <f t="shared" si="2"/>
        <v>18147.440916666666</v>
      </c>
      <c r="AE20" s="69">
        <f t="shared" si="10"/>
        <v>18147.440916666666</v>
      </c>
      <c r="AF20" s="69">
        <f t="shared" si="11"/>
        <v>18210.274249999999</v>
      </c>
      <c r="AG20" s="69">
        <v>21576.03</v>
      </c>
      <c r="AH20" s="69">
        <v>21576.03</v>
      </c>
      <c r="AI20" s="5">
        <f t="shared" si="12"/>
        <v>423398.61924999999</v>
      </c>
      <c r="AJ20" s="5">
        <f t="shared" si="3"/>
        <v>2589124.1100000003</v>
      </c>
    </row>
    <row r="21" spans="1:37" ht="30">
      <c r="A21" s="47">
        <v>1247</v>
      </c>
      <c r="B21" s="6" t="s">
        <v>15</v>
      </c>
      <c r="C21" s="22">
        <v>91720</v>
      </c>
      <c r="D21" s="24">
        <v>0.1</v>
      </c>
      <c r="E21" s="47">
        <v>17</v>
      </c>
      <c r="F21" s="5">
        <f t="shared" si="4"/>
        <v>764.33333333333337</v>
      </c>
      <c r="G21" s="5">
        <v>9172</v>
      </c>
      <c r="H21" s="36"/>
      <c r="I21" s="48">
        <v>0.1</v>
      </c>
      <c r="J21" s="50"/>
      <c r="K21" s="37">
        <f t="shared" si="5"/>
        <v>0</v>
      </c>
      <c r="L21" s="42"/>
      <c r="M21" s="43">
        <v>0.1</v>
      </c>
      <c r="N21" s="44"/>
      <c r="O21" s="42"/>
      <c r="P21" s="76"/>
      <c r="Q21" s="77">
        <v>0.1</v>
      </c>
      <c r="R21" s="78"/>
      <c r="S21" s="76">
        <f t="shared" si="0"/>
        <v>0</v>
      </c>
      <c r="T21" s="84"/>
      <c r="U21" s="87">
        <v>0.1</v>
      </c>
      <c r="V21" s="88"/>
      <c r="W21" s="84">
        <f t="shared" si="1"/>
        <v>0</v>
      </c>
      <c r="X21" s="5">
        <f t="shared" si="6"/>
        <v>764.33333333333337</v>
      </c>
      <c r="Y21" s="5">
        <f t="shared" si="7"/>
        <v>764.33333333333337</v>
      </c>
      <c r="Z21" s="5">
        <f t="shared" si="7"/>
        <v>764.33333333333337</v>
      </c>
      <c r="AA21" s="5">
        <f t="shared" si="7"/>
        <v>764.33333333333337</v>
      </c>
      <c r="AB21" s="5">
        <f t="shared" si="8"/>
        <v>764.33333333333337</v>
      </c>
      <c r="AC21" s="5">
        <f t="shared" si="9"/>
        <v>764.33333333333337</v>
      </c>
      <c r="AD21" s="69">
        <f t="shared" si="2"/>
        <v>764.33333333333337</v>
      </c>
      <c r="AE21" s="69">
        <f t="shared" si="10"/>
        <v>764.33333333333337</v>
      </c>
      <c r="AF21" s="69">
        <f t="shared" si="11"/>
        <v>764.33333333333337</v>
      </c>
      <c r="AG21" s="69">
        <v>764.33</v>
      </c>
      <c r="AH21" s="69">
        <v>764.33</v>
      </c>
      <c r="AI21" s="5">
        <f t="shared" si="12"/>
        <v>17579.660000000007</v>
      </c>
      <c r="AJ21" s="5">
        <f t="shared" si="3"/>
        <v>91720</v>
      </c>
    </row>
    <row r="22" spans="1:37">
      <c r="A22" s="47">
        <v>1249</v>
      </c>
      <c r="B22" s="3" t="s">
        <v>9</v>
      </c>
      <c r="C22" s="4">
        <v>227870.3</v>
      </c>
      <c r="D22" s="23">
        <v>0.1</v>
      </c>
      <c r="E22" s="47">
        <v>17</v>
      </c>
      <c r="F22" s="5">
        <f t="shared" si="4"/>
        <v>1898.9191666666666</v>
      </c>
      <c r="G22" s="5">
        <v>22787.03</v>
      </c>
      <c r="H22" s="36"/>
      <c r="I22" s="48">
        <v>0.1</v>
      </c>
      <c r="J22" s="50"/>
      <c r="K22" s="37">
        <f t="shared" si="5"/>
        <v>0</v>
      </c>
      <c r="L22" s="42"/>
      <c r="M22" s="43">
        <v>0.1</v>
      </c>
      <c r="N22" s="44"/>
      <c r="O22" s="42"/>
      <c r="P22" s="76"/>
      <c r="Q22" s="77">
        <v>0.1</v>
      </c>
      <c r="R22" s="78"/>
      <c r="S22" s="76">
        <f t="shared" si="0"/>
        <v>0</v>
      </c>
      <c r="T22" s="84"/>
      <c r="U22" s="87">
        <v>0.1</v>
      </c>
      <c r="V22" s="88"/>
      <c r="W22" s="84">
        <f t="shared" si="1"/>
        <v>0</v>
      </c>
      <c r="X22" s="5">
        <f t="shared" si="6"/>
        <v>1898.9191666666666</v>
      </c>
      <c r="Y22" s="5">
        <f t="shared" si="7"/>
        <v>1898.9191666666666</v>
      </c>
      <c r="Z22" s="5">
        <f t="shared" si="7"/>
        <v>1898.9191666666666</v>
      </c>
      <c r="AA22" s="5">
        <f t="shared" si="7"/>
        <v>1898.9191666666666</v>
      </c>
      <c r="AB22" s="5">
        <f t="shared" si="8"/>
        <v>1898.9191666666666</v>
      </c>
      <c r="AC22" s="5">
        <f t="shared" si="9"/>
        <v>1898.9191666666666</v>
      </c>
      <c r="AD22" s="69">
        <f t="shared" si="2"/>
        <v>1898.9191666666666</v>
      </c>
      <c r="AE22" s="69">
        <f t="shared" si="10"/>
        <v>1898.9191666666666</v>
      </c>
      <c r="AF22" s="69">
        <f t="shared" si="11"/>
        <v>1898.9191666666666</v>
      </c>
      <c r="AG22" s="69">
        <v>1898.92</v>
      </c>
      <c r="AH22" s="69">
        <v>1898.92</v>
      </c>
      <c r="AI22" s="5">
        <f t="shared" si="12"/>
        <v>43675.142499999994</v>
      </c>
      <c r="AJ22" s="5">
        <f t="shared" si="3"/>
        <v>227870.3</v>
      </c>
    </row>
    <row r="23" spans="1:37">
      <c r="A23" s="47"/>
      <c r="B23" s="2" t="s">
        <v>10</v>
      </c>
      <c r="C23" s="7">
        <f>SUM(C12:C22)</f>
        <v>41930694.61999999</v>
      </c>
      <c r="D23" s="2"/>
      <c r="E23" s="94"/>
      <c r="F23" s="8">
        <f>SUM(F12:F22)</f>
        <v>342737.62765833334</v>
      </c>
      <c r="G23" s="8">
        <f>SUM(G12:G22)</f>
        <v>4112851.5408999999</v>
      </c>
      <c r="H23" s="38">
        <f>SUM(H12:H22)</f>
        <v>140427.07</v>
      </c>
      <c r="I23" s="49"/>
      <c r="J23" s="51"/>
      <c r="K23" s="39">
        <f t="shared" ref="K23:AJ23" si="15">SUM(K12:K22)</f>
        <v>492.72017500000004</v>
      </c>
      <c r="L23" s="45">
        <f>SUM(L12:L22)</f>
        <v>259931.64</v>
      </c>
      <c r="M23" s="45"/>
      <c r="N23" s="46"/>
      <c r="O23" s="45">
        <f>SUM(O12:O22)</f>
        <v>1912.5403333333334</v>
      </c>
      <c r="P23" s="79">
        <f>SUM(P12:P22)</f>
        <v>580340</v>
      </c>
      <c r="Q23" s="79"/>
      <c r="R23" s="80"/>
      <c r="S23" s="79">
        <f>SUM(S12:S22)</f>
        <v>9609.5000000000018</v>
      </c>
      <c r="T23" s="85">
        <f>SUM(T12:T22)</f>
        <v>1618138.38</v>
      </c>
      <c r="U23" s="85"/>
      <c r="V23" s="89"/>
      <c r="W23" s="85">
        <f>SUM(W12:W22)</f>
        <v>3575.7430000000004</v>
      </c>
      <c r="X23" s="8">
        <f t="shared" si="15"/>
        <v>343230.3478333333</v>
      </c>
      <c r="Y23" s="8">
        <f t="shared" si="15"/>
        <v>343230.3478333333</v>
      </c>
      <c r="Z23" s="8">
        <f t="shared" si="15"/>
        <v>343230.3478333333</v>
      </c>
      <c r="AA23" s="8">
        <f t="shared" si="15"/>
        <v>343230.3478333333</v>
      </c>
      <c r="AB23" s="8">
        <f t="shared" si="15"/>
        <v>345142.88816666661</v>
      </c>
      <c r="AC23" s="8">
        <f t="shared" si="15"/>
        <v>345142.88816666661</v>
      </c>
      <c r="AD23" s="8">
        <f t="shared" si="15"/>
        <v>345142.88816666661</v>
      </c>
      <c r="AE23" s="8">
        <f t="shared" si="15"/>
        <v>345142.88816666661</v>
      </c>
      <c r="AF23" s="8">
        <f t="shared" si="15"/>
        <v>354752.38816666667</v>
      </c>
      <c r="AG23" s="8">
        <f t="shared" si="15"/>
        <v>358328.11</v>
      </c>
      <c r="AH23" s="8">
        <f t="shared" si="15"/>
        <v>363084.11</v>
      </c>
      <c r="AI23" s="8">
        <f>SUM(AI12:AI22)</f>
        <v>7942509.0930666663</v>
      </c>
      <c r="AJ23" s="8">
        <f t="shared" si="15"/>
        <v>44529531.710000001</v>
      </c>
    </row>
    <row r="24" spans="1:37" hidden="1">
      <c r="X24" s="1">
        <f t="shared" ref="X24:AG24" si="16">X19+X21+X22</f>
        <v>27087.966916666664</v>
      </c>
      <c r="Y24" s="1">
        <f t="shared" si="16"/>
        <v>27087.966916666664</v>
      </c>
      <c r="Z24" s="1">
        <f t="shared" si="16"/>
        <v>27087.966916666664</v>
      </c>
      <c r="AA24" s="1">
        <f t="shared" si="16"/>
        <v>27087.966916666664</v>
      </c>
      <c r="AB24" s="1">
        <f t="shared" si="16"/>
        <v>27087.966916666664</v>
      </c>
      <c r="AC24" s="1">
        <f t="shared" si="16"/>
        <v>27087.966916666664</v>
      </c>
      <c r="AD24" s="1">
        <f t="shared" si="16"/>
        <v>27087.966916666664</v>
      </c>
      <c r="AE24" s="1">
        <f t="shared" si="16"/>
        <v>27087.966916666664</v>
      </c>
      <c r="AF24" s="1">
        <f t="shared" si="16"/>
        <v>27087.966916666664</v>
      </c>
      <c r="AG24" s="1">
        <f t="shared" si="16"/>
        <v>27250.46</v>
      </c>
      <c r="AH24" s="1"/>
      <c r="AI24" s="1"/>
      <c r="AJ24" s="1"/>
    </row>
    <row r="25" spans="1:37">
      <c r="AG25" s="71"/>
      <c r="AH25" s="71"/>
      <c r="AI25" s="71"/>
      <c r="AJ25" s="71"/>
      <c r="AK25" s="71"/>
    </row>
    <row r="26" spans="1:37">
      <c r="T26" s="1"/>
      <c r="AB26" s="1"/>
      <c r="AG26" s="71"/>
      <c r="AH26" s="71"/>
      <c r="AI26" s="71"/>
      <c r="AJ26" s="71"/>
      <c r="AK26" s="71"/>
    </row>
    <row r="27" spans="1:37">
      <c r="A27" s="96"/>
      <c r="B27" s="96"/>
      <c r="C27" s="93"/>
      <c r="D27" s="93"/>
      <c r="F27" s="93"/>
      <c r="G27" s="93"/>
    </row>
    <row r="28" spans="1:37">
      <c r="AD28" s="71"/>
      <c r="AE28" s="71"/>
      <c r="AF28" s="71"/>
      <c r="AG28" s="71"/>
      <c r="AH28" s="71"/>
    </row>
    <row r="29" spans="1:37" ht="40.5" customHeight="1"/>
    <row r="30" spans="1:37">
      <c r="A30" s="96"/>
      <c r="B30" s="96"/>
      <c r="C30" s="93"/>
      <c r="D30" s="93"/>
      <c r="F30" s="93"/>
      <c r="G30" s="93"/>
    </row>
  </sheetData>
  <mergeCells count="10">
    <mergeCell ref="A27:B27"/>
    <mergeCell ref="A30:B30"/>
    <mergeCell ref="A7:AJ7"/>
    <mergeCell ref="A8:AJ8"/>
    <mergeCell ref="A9:AJ9"/>
    <mergeCell ref="C10:G10"/>
    <mergeCell ref="H10:K10"/>
    <mergeCell ref="L10:O10"/>
    <mergeCell ref="P10:S10"/>
    <mergeCell ref="T10:W10"/>
  </mergeCells>
  <printOptions horizontalCentered="1"/>
  <pageMargins left="0.15748031496062992" right="0.15748031496062992" top="0.74803149606299213" bottom="0.74803149606299213" header="0.31496062992125984" footer="0.31496062992125984"/>
  <pageSetup scale="66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5:F36"/>
  <sheetViews>
    <sheetView tabSelected="1" workbookViewId="0">
      <selection activeCell="I16" sqref="I16"/>
    </sheetView>
  </sheetViews>
  <sheetFormatPr baseColWidth="10" defaultRowHeight="15"/>
  <cols>
    <col min="1" max="1" width="9.85546875" customWidth="1"/>
    <col min="2" max="2" width="41.85546875" customWidth="1"/>
    <col min="3" max="3" width="29" customWidth="1"/>
    <col min="4" max="4" width="13" customWidth="1"/>
    <col min="5" max="5" width="18.28515625" customWidth="1"/>
    <col min="6" max="6" width="13.140625" customWidth="1"/>
  </cols>
  <sheetData>
    <row r="5" spans="2:6" ht="6.75" customHeight="1" thickBot="1"/>
    <row r="6" spans="2:6">
      <c r="B6" s="98" t="s">
        <v>17</v>
      </c>
      <c r="C6" s="99"/>
      <c r="D6" s="99"/>
      <c r="E6" s="99"/>
      <c r="F6" s="100"/>
    </row>
    <row r="7" spans="2:6">
      <c r="B7" s="108" t="s">
        <v>35</v>
      </c>
      <c r="C7" s="109"/>
      <c r="D7" s="109"/>
      <c r="E7" s="109"/>
      <c r="F7" s="110"/>
    </row>
    <row r="8" spans="2:6">
      <c r="B8" s="9"/>
      <c r="C8" s="10"/>
      <c r="D8" s="10"/>
      <c r="E8" s="10"/>
      <c r="F8" s="11"/>
    </row>
    <row r="9" spans="2:6" ht="15.75" thickBot="1">
      <c r="B9" s="12" t="s">
        <v>18</v>
      </c>
      <c r="C9" s="13"/>
      <c r="D9" s="14"/>
      <c r="E9" s="101" t="s">
        <v>64</v>
      </c>
      <c r="F9" s="102"/>
    </row>
    <row r="10" spans="2:6" ht="15.75" thickTop="1">
      <c r="B10" s="103" t="s">
        <v>19</v>
      </c>
      <c r="C10" s="104" t="s">
        <v>20</v>
      </c>
      <c r="D10" s="105" t="s">
        <v>21</v>
      </c>
      <c r="E10" s="106" t="s">
        <v>22</v>
      </c>
      <c r="F10" s="107"/>
    </row>
    <row r="11" spans="2:6" ht="15.75" thickBot="1">
      <c r="B11" s="114"/>
      <c r="C11" s="115"/>
      <c r="D11" s="116"/>
      <c r="E11" s="62" t="s">
        <v>23</v>
      </c>
      <c r="F11" s="63" t="s">
        <v>24</v>
      </c>
    </row>
    <row r="12" spans="2:6">
      <c r="B12" s="64" t="s">
        <v>25</v>
      </c>
      <c r="C12" s="65"/>
      <c r="D12" s="66"/>
      <c r="E12" s="67"/>
      <c r="F12" s="68"/>
    </row>
    <row r="13" spans="2:6">
      <c r="B13" s="15"/>
      <c r="C13" s="60"/>
      <c r="D13" s="18"/>
      <c r="E13" s="20"/>
      <c r="F13" s="21"/>
    </row>
    <row r="14" spans="2:6">
      <c r="B14" s="16" t="s">
        <v>26</v>
      </c>
      <c r="C14" s="61"/>
      <c r="D14" s="18"/>
      <c r="E14" s="20"/>
      <c r="F14" s="58"/>
    </row>
    <row r="15" spans="2:6">
      <c r="B15" s="15" t="s">
        <v>27</v>
      </c>
      <c r="C15" s="54">
        <v>14028155.98</v>
      </c>
      <c r="D15" s="52">
        <v>0.02</v>
      </c>
      <c r="E15" s="53">
        <v>23380.26</v>
      </c>
      <c r="F15" s="91">
        <v>514365.72</v>
      </c>
    </row>
    <row r="16" spans="2:6">
      <c r="B16" s="15"/>
      <c r="C16" s="54"/>
      <c r="D16" s="52"/>
      <c r="E16" s="53"/>
      <c r="F16" s="92"/>
    </row>
    <row r="17" spans="2:6">
      <c r="B17" s="16" t="s">
        <v>28</v>
      </c>
      <c r="C17" s="54"/>
      <c r="D17" s="52"/>
      <c r="E17" s="53"/>
      <c r="F17" s="92"/>
    </row>
    <row r="18" spans="2:6">
      <c r="B18" s="15" t="s">
        <v>29</v>
      </c>
      <c r="C18" s="54">
        <f>1779485.58+4756</f>
        <v>1784241.58</v>
      </c>
      <c r="D18" s="52">
        <v>0.03</v>
      </c>
      <c r="E18" s="53">
        <v>4448.71</v>
      </c>
      <c r="F18" s="91">
        <v>87287.94</v>
      </c>
    </row>
    <row r="19" spans="2:6">
      <c r="B19" s="15" t="s">
        <v>30</v>
      </c>
      <c r="C19" s="54">
        <v>4916604.82</v>
      </c>
      <c r="D19" s="52">
        <v>0.2</v>
      </c>
      <c r="E19" s="53">
        <v>81943.41</v>
      </c>
      <c r="F19" s="91">
        <v>1776740.97</v>
      </c>
    </row>
    <row r="20" spans="2:6">
      <c r="B20" s="15"/>
      <c r="C20" s="54"/>
      <c r="D20" s="52"/>
      <c r="E20" s="53"/>
      <c r="F20" s="92"/>
    </row>
    <row r="21" spans="2:6">
      <c r="B21" s="15" t="s">
        <v>31</v>
      </c>
      <c r="C21" s="54">
        <f>91720+227870.3</f>
        <v>319590.3</v>
      </c>
      <c r="D21" s="55">
        <v>0.1</v>
      </c>
      <c r="E21" s="56">
        <v>764.33</v>
      </c>
      <c r="F21" s="91">
        <v>58591.55</v>
      </c>
    </row>
    <row r="22" spans="2:6" ht="12" customHeight="1">
      <c r="B22" s="15" t="s">
        <v>32</v>
      </c>
      <c r="C22" s="54">
        <v>18522.88</v>
      </c>
      <c r="D22" s="57">
        <v>0.1</v>
      </c>
      <c r="E22" s="56">
        <v>154.36000000000001</v>
      </c>
      <c r="F22" s="91">
        <v>3395.86</v>
      </c>
    </row>
    <row r="23" spans="2:6" ht="12" customHeight="1">
      <c r="B23" s="16" t="s">
        <v>41</v>
      </c>
      <c r="C23" s="54"/>
      <c r="D23" s="57"/>
      <c r="E23" s="56"/>
      <c r="F23" s="92"/>
    </row>
    <row r="24" spans="2:6" ht="12" customHeight="1">
      <c r="B24" s="15" t="s">
        <v>42</v>
      </c>
      <c r="C24" s="54">
        <v>9522382.0099999998</v>
      </c>
      <c r="D24" s="57">
        <v>0.1</v>
      </c>
      <c r="E24" s="56">
        <v>79353.179999999993</v>
      </c>
      <c r="F24" s="91">
        <v>1745770.04</v>
      </c>
    </row>
    <row r="25" spans="2:6" ht="12" customHeight="1">
      <c r="B25" s="15" t="s">
        <v>43</v>
      </c>
      <c r="C25" s="54">
        <v>8400444.3200000003</v>
      </c>
      <c r="D25" s="57">
        <v>0.2</v>
      </c>
      <c r="E25" s="56">
        <v>120221.7</v>
      </c>
      <c r="F25" s="91">
        <v>2453944.11</v>
      </c>
    </row>
    <row r="26" spans="2:6" ht="12" customHeight="1">
      <c r="B26" s="15" t="s">
        <v>33</v>
      </c>
      <c r="C26" s="54">
        <v>2950465.71</v>
      </c>
      <c r="D26" s="57">
        <v>0.1</v>
      </c>
      <c r="E26" s="56">
        <v>26486.13</v>
      </c>
      <c r="F26" s="91">
        <v>537506.22</v>
      </c>
    </row>
    <row r="27" spans="2:6" ht="12" customHeight="1">
      <c r="B27" s="15" t="s">
        <v>34</v>
      </c>
      <c r="C27" s="54">
        <v>2589124.11</v>
      </c>
      <c r="D27" s="57">
        <v>0.1</v>
      </c>
      <c r="E27" s="56">
        <v>21576.03</v>
      </c>
      <c r="F27" s="91">
        <v>401822.59</v>
      </c>
    </row>
    <row r="28" spans="2:6" ht="12" customHeight="1">
      <c r="B28" s="15"/>
      <c r="C28" s="54"/>
      <c r="D28" s="31"/>
      <c r="E28" s="56"/>
      <c r="F28" s="59"/>
    </row>
    <row r="29" spans="2:6" ht="15.75" thickBot="1">
      <c r="B29" s="17"/>
      <c r="C29" s="81">
        <f>SUM(C15:C28)</f>
        <v>44529531.710000001</v>
      </c>
      <c r="D29" s="19"/>
      <c r="E29" s="32">
        <f>SUM(E15:E28)</f>
        <v>358328.11</v>
      </c>
      <c r="F29" s="82">
        <f>SUM(F15:F28)</f>
        <v>7579424.9999999991</v>
      </c>
    </row>
    <row r="31" spans="2:6">
      <c r="B31" t="s">
        <v>44</v>
      </c>
    </row>
    <row r="33" spans="2:3">
      <c r="B33" s="96"/>
      <c r="C33" s="96"/>
    </row>
    <row r="35" spans="2:3" ht="40.5" customHeight="1"/>
    <row r="36" spans="2:3">
      <c r="B36" s="96"/>
      <c r="C36" s="96"/>
    </row>
  </sheetData>
  <mergeCells count="9">
    <mergeCell ref="B33:C33"/>
    <mergeCell ref="B36:C36"/>
    <mergeCell ref="B6:F6"/>
    <mergeCell ref="B7:F7"/>
    <mergeCell ref="E9:F9"/>
    <mergeCell ref="B10:B11"/>
    <mergeCell ref="C10:C11"/>
    <mergeCell ref="D10:D11"/>
    <mergeCell ref="E10:F10"/>
  </mergeCells>
  <printOptions horizontalCentered="1" verticalCentered="1"/>
  <pageMargins left="0.15748031496062992" right="0.15748031496062992" top="0.74803149606299213" bottom="0.74803149606299213" header="0.31496062992125984" footer="0.31496062992125984"/>
  <pageSetup scale="90" orientation="landscape" verticalDpi="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 2016</vt:lpstr>
      <vt:lpstr>DIC 2016 OSFEM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Yobas</dc:creator>
  <cp:lastModifiedBy>Yobas</cp:lastModifiedBy>
  <cp:lastPrinted>2017-03-15T20:06:36Z</cp:lastPrinted>
  <dcterms:created xsi:type="dcterms:W3CDTF">2015-12-08T21:13:53Z</dcterms:created>
  <dcterms:modified xsi:type="dcterms:W3CDTF">2017-03-15T20:08:38Z</dcterms:modified>
</cp:coreProperties>
</file>